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5\"/>
    </mc:Choice>
  </mc:AlternateContent>
  <xr:revisionPtr revIDLastSave="0" documentId="13_ncr:1_{CD473AEE-4560-4321-86F2-8F6D98A8483C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<sst xmlns="http://schemas.openxmlformats.org/spreadsheetml/2006/main" count="339" uniqueCount="154">
  <si>
    <t>СВОДКА ЗАТРАТ</t>
  </si>
  <si>
    <t>P_0365</t>
  </si>
  <si>
    <t>(идентификатор инвестиционного проекта)</t>
  </si>
  <si>
    <t>Реконструкция КЛ-0,22 кВ Ф.Школа №2, ул.Чкалова,2 от ТП-Ч Ф-23 ГПП-1 ВПХ 110/6кВ г.о. Чапаевск Самарская область (протяженностью 0,2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</si>
  <si>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</si>
  <si>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</si>
  <si>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</si>
  <si>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</si>
  <si>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</si>
  <si>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</si>
  <si>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</si>
  <si>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</si>
  <si>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</si>
  <si>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</si>
  <si>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</si>
  <si>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</si>
  <si>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</si>
  <si>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</si>
  <si>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</si>
  <si>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</si>
  <si>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</si>
  <si>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</si>
  <si>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</si>
  <si>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</si>
  <si>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</si>
  <si>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</si>
  <si>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</si>
  <si>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</si>
  <si>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</si>
  <si>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</si>
  <si>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</si>
  <si>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</si>
  <si>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</si>
  <si>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</si>
  <si>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</si>
  <si>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</si>
  <si>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</si>
  <si>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</si>
  <si>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</si>
  <si>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</si>
  <si>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</si>
  <si>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</si>
  <si>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</si>
  <si>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</si>
  <si>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</si>
  <si>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</si>
  <si>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</si>
  <si>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</si>
  <si>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</si>
  <si>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</si>
  <si>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</si>
  <si>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</si>
  <si>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</si>
  <si>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</si>
  <si>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</si>
  <si>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</si>
  <si>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</si>
  <si>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</si>
  <si>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</si>
  <si>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</si>
  <si>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</si>
  <si>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</si>
  <si>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</si>
  <si>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</si>
  <si>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</si>
  <si>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</si>
  <si>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</si>
  <si>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</si>
  <si>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</si>
  <si>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</si>
  <si>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</si>
  <si>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</si>
  <si>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</si>
  <si>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</si>
  <si>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</si>
  <si>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</si>
  <si>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</si>
  <si>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</si>
  <si>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</si>
  <si>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</si>
  <si>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</si>
  <si>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</si>
  <si>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</si>
  <si>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</si>
  <si>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</si>
  <si>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</si>
  <si>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</si>
  <si>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</si>
  <si>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</si>
  <si>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</si>
  <si>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</si>
  <si>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</si>
  <si>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</si>
  <si>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</si>
  <si>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</si>
  <si>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</si>
  <si>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</si>
  <si>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</si>
  <si>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</si>
  <si>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</si>
  <si>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</si>
  <si>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</si>
  <si>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</si>
  <si>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</si>
  <si>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</si>
  <si>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</si>
  <si>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</si>
  <si>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</si>
  <si>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</si>
  <si>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</si>
  <si>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</si>
  <si>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</si>
  <si>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</si>
  <si>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</si>
  <si>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</si>
  <si>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</si>
  <si>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</si>
  <si>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</si>
  <si>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</si>
  <si>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</si>
  <si>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</si>
  <si>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</si>
  <si>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</si>
  <si>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</si>
  <si>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</si>
  <si>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</si>
  <si>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</si>
  <si>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</si>
  <si>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</si>
  <si>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</si>
  <si>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</si>
  <si>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</si>
  <si>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</si>
  <si>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</si>
  <si>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</si>
  <si>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</si>
  <si>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</si>
  <si>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</si>
  <si>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</si>
  <si>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</si>
  <si>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</si>
  <si>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</si>
  <si>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</si>
  <si>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</si>
  <si>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</si>
  <si>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</si>
  <si>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</si>
  <si>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</si>
  <si>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</si>
  <si>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</si>
  <si>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</si>
  <si>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Кабель силовой с алюминиевыми жилами АПвПг 3х120мк</t>
  </si>
  <si>
    <t>ФСБЦ-21.1.07.02-1148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</si>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</sst>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72" fontId="11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75" fontId="15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0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8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15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6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1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2" t="s">
        <v>5</v>
      </c>
      <c r="B23" s="52" t="s">
        <v>6</v>
      </c>
      <c r="C23" s="52" t="s">
        <v>7</v>
      </c>
      <c r="D23" s="53"/>
      <c r="E23" s="53"/>
      <c r="F23" s="53"/>
      <c r="G23" s="54"/>
      <c r="H23" s="54"/>
      <c r="I23" s="54"/>
    </row>
    <row r="24" spans="1:9" ht="15.75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</row>
    <row r="25" spans="1:9" ht="15.75" customHeight="1">
      <c r="A25" s="87" t="s">
        <v>8</v>
      </c>
      <c r="B25" s="88"/>
      <c r="C25" s="89"/>
      <c r="D25" s="53"/>
      <c r="E25" s="53"/>
      <c r="F25" s="53"/>
      <c r="G25" s="54"/>
      <c r="H25" s="54"/>
      <c r="I25" s="54"/>
    </row>
    <row r="26" spans="1:9" ht="15.75" customHeight="1">
      <c r="A26" s="52">
        <v>1</v>
      </c>
      <c r="B26" s="55" t="s">
        <v>9</v>
      </c>
      <c r="C26" s="56"/>
      <c r="D26" s="53"/>
      <c r="E26" s="53"/>
      <c r="F26" s="53"/>
      <c r="G26" s="54"/>
      <c r="H26" s="54" t="s">
        <v>10</v>
      </c>
      <c r="I26" s="54"/>
    </row>
    <row r="27" spans="1:9" ht="15.75" customHeight="1">
      <c r="A27" s="57" t="s">
        <v>11</v>
      </c>
      <c r="B27" s="55" t="s">
        <v>12</v>
      </c>
      <c r="C27" s="58">
        <v>0</v>
      </c>
      <c r="D27" s="59"/>
      <c r="E27" s="59"/>
      <c r="F27" s="59"/>
      <c r="G27" s="60" t="s">
        <v>13</v>
      </c>
      <c r="H27" s="60" t="s">
        <v>14</v>
      </c>
      <c r="I27" s="60" t="s">
        <v>15</v>
      </c>
    </row>
    <row r="28" spans="1:9" ht="15.75" customHeight="1">
      <c r="A28" s="57" t="s">
        <v>16</v>
      </c>
      <c r="B28" s="55" t="s">
        <v>17</v>
      </c>
      <c r="C28" s="58">
        <v>0</v>
      </c>
      <c r="D28" s="59"/>
      <c r="E28" s="59"/>
      <c r="F28" s="59"/>
      <c r="G28" s="61">
        <v>2019</v>
      </c>
      <c r="H28" s="62">
        <v>106.826398641827</v>
      </c>
      <c r="I28" s="80"/>
    </row>
    <row r="29" spans="1:9" ht="15.75" customHeight="1">
      <c r="A29" s="57" t="s">
        <v>18</v>
      </c>
      <c r="B29" s="55" t="s">
        <v>19</v>
      </c>
      <c r="C29" s="63">
        <v>0</v>
      </c>
      <c r="D29" s="59"/>
      <c r="E29" s="59"/>
      <c r="F29" s="59"/>
      <c r="G29" s="61">
        <v>2020</v>
      </c>
      <c r="H29" s="62">
        <v>105.561885224957</v>
      </c>
      <c r="I29" s="80"/>
    </row>
    <row r="30" spans="1:9" ht="15.75" customHeight="1">
      <c r="A30" s="52">
        <v>2</v>
      </c>
      <c r="B30" s="55" t="s">
        <v>20</v>
      </c>
      <c r="C30" s="63">
        <f>C27+C28+C29</f>
        <v>0</v>
      </c>
      <c r="D30" s="64"/>
      <c r="E30" s="65"/>
      <c r="F30" s="66"/>
      <c r="G30" s="61">
        <v>2021</v>
      </c>
      <c r="H30" s="62">
        <v>104.9354</v>
      </c>
      <c r="I30" s="80"/>
    </row>
    <row r="31" spans="1:9" ht="15.75" customHeight="1">
      <c r="A31" s="57" t="s">
        <v>21</v>
      </c>
      <c r="B31" s="55" t="s">
        <v>22</v>
      </c>
      <c r="C31" s="63">
        <f>C30-ROUND(C30/1.2,5)</f>
        <v>0</v>
      </c>
      <c r="D31" s="59"/>
      <c r="E31" s="65"/>
      <c r="F31" s="59"/>
      <c r="G31" s="61">
        <v>2022</v>
      </c>
      <c r="H31" s="62">
        <v>114.63142733059399</v>
      </c>
      <c r="I31" s="81"/>
    </row>
    <row r="32" spans="1:9" ht="15.6">
      <c r="A32" s="52">
        <v>3</v>
      </c>
      <c r="B32" s="55" t="s">
        <v>23</v>
      </c>
      <c r="C32" s="67">
        <f>C30*I34</f>
        <v>0</v>
      </c>
      <c r="D32" s="59"/>
      <c r="E32" s="68">
        <f>D32-C32</f>
        <v>0</v>
      </c>
      <c r="F32" s="69"/>
      <c r="G32" s="70">
        <v>2023</v>
      </c>
      <c r="H32" s="62">
        <v>109.096466260827</v>
      </c>
      <c r="I32" s="81"/>
    </row>
    <row r="33" spans="1:9" ht="15.6">
      <c r="A33" s="87" t="s">
        <v>24</v>
      </c>
      <c r="B33" s="88"/>
      <c r="C33" s="89"/>
      <c r="D33" s="53"/>
      <c r="E33" s="71"/>
      <c r="F33" s="72"/>
      <c r="G33" s="61">
        <v>2024</v>
      </c>
      <c r="H33" s="62">
        <v>109.113503262205</v>
      </c>
      <c r="I33" s="81"/>
    </row>
    <row r="34" spans="1:9" ht="15.6">
      <c r="A34" s="52">
        <v>1</v>
      </c>
      <c r="B34" s="55" t="s">
        <v>9</v>
      </c>
      <c r="C34" s="56"/>
      <c r="D34" s="53"/>
      <c r="E34" s="73"/>
      <c r="F34" s="74"/>
      <c r="G34" s="61">
        <v>2025</v>
      </c>
      <c r="H34" s="62">
        <v>107.81631706396399</v>
      </c>
      <c r="I34" s="82">
        <f>(H34+100)/200</f>
        <v>1.0390815853198201</v>
      </c>
    </row>
    <row r="35" spans="1:9" ht="15.6">
      <c r="A35" s="57" t="s">
        <v>11</v>
      </c>
      <c r="B35" s="55" t="s">
        <v>12</v>
      </c>
      <c r="C35" s="75">
        <f>ССР!D74+ССР!E74</f>
        <v>4699.8886710078496</v>
      </c>
      <c r="D35" s="59"/>
      <c r="E35" s="73"/>
      <c r="F35" s="59"/>
      <c r="G35" s="61">
        <v>2026</v>
      </c>
      <c r="H35" s="62">
        <v>105.262896868962</v>
      </c>
      <c r="I35" s="82">
        <f>(H35+100)/200*H34/100</f>
        <v>1.1065344785145901</v>
      </c>
    </row>
    <row r="36" spans="1:9" ht="15.6">
      <c r="A36" s="57" t="s">
        <v>16</v>
      </c>
      <c r="B36" s="55" t="s">
        <v>17</v>
      </c>
      <c r="C36" s="75">
        <f>ССР!F74</f>
        <v>0</v>
      </c>
      <c r="D36" s="59"/>
      <c r="E36" s="73"/>
      <c r="F36" s="59"/>
      <c r="G36" s="61">
        <v>2027</v>
      </c>
      <c r="H36" s="62">
        <v>104.420897989339</v>
      </c>
      <c r="I36" s="82">
        <f>(H36+100)/200*H35/100*H34/100</f>
        <v>1.1599922999352299</v>
      </c>
    </row>
    <row r="37" spans="1:9" ht="15.6">
      <c r="A37" s="57" t="s">
        <v>18</v>
      </c>
      <c r="B37" s="55" t="s">
        <v>19</v>
      </c>
      <c r="C37" s="75">
        <f>ССР!G74</f>
        <v>517.995440636691</v>
      </c>
      <c r="D37" s="59"/>
      <c r="E37" s="73"/>
      <c r="F37" s="59"/>
      <c r="G37" s="61">
        <v>2028</v>
      </c>
      <c r="H37" s="62">
        <v>104.420897989339</v>
      </c>
      <c r="I37" s="82">
        <f>(H37+100)/200*H36/100*H35/100*H34/100</f>
        <v>1.2112743761995599</v>
      </c>
    </row>
    <row r="38" spans="1:9" ht="15.6">
      <c r="A38" s="52">
        <v>2</v>
      </c>
      <c r="B38" s="55" t="s">
        <v>20</v>
      </c>
      <c r="C38" s="75">
        <f>C35+C36+C37</f>
        <v>5217.8841116445401</v>
      </c>
      <c r="D38" s="64"/>
      <c r="E38" s="68"/>
      <c r="F38" s="69"/>
      <c r="G38" s="61">
        <v>2029</v>
      </c>
      <c r="H38" s="62">
        <v>104.420897989339</v>
      </c>
      <c r="I38" s="82">
        <f>(H38+100)/200*H37/100*H36/100*H35/100*H34/100</f>
        <v>1.26482358074235</v>
      </c>
    </row>
    <row r="39" spans="1:9" ht="15.6">
      <c r="A39" s="57" t="s">
        <v>21</v>
      </c>
      <c r="B39" s="55" t="s">
        <v>22</v>
      </c>
      <c r="C39" s="63">
        <f>C38-ROUND(C38/1.2,5)</f>
        <v>869.64735164453896</v>
      </c>
      <c r="D39" s="59"/>
      <c r="E39" s="73"/>
      <c r="F39" s="59"/>
      <c r="G39" s="53"/>
      <c r="H39" s="53"/>
      <c r="I39" s="53"/>
    </row>
    <row r="40" spans="1:9" ht="15.6">
      <c r="A40" s="52">
        <v>3</v>
      </c>
      <c r="B40" s="55" t="s">
        <v>23</v>
      </c>
      <c r="C40" s="105">
        <f>C38*I35</f>
        <v>5773.76867442814</v>
      </c>
      <c r="D40" s="59"/>
      <c r="E40" s="68">
        <f>D40-C40</f>
        <v>-5773.76867442814</v>
      </c>
      <c r="F40" s="69"/>
      <c r="G40" s="53"/>
      <c r="H40" s="53"/>
      <c r="I40" s="53"/>
    </row>
    <row r="41" spans="1:9" ht="15.6">
      <c r="A41" s="52"/>
      <c r="B41" s="55"/>
      <c r="C41" s="75"/>
      <c r="D41" s="59"/>
      <c r="E41" s="76"/>
      <c r="F41" s="59"/>
      <c r="G41" s="53"/>
      <c r="H41" s="53"/>
      <c r="I41" s="53"/>
    </row>
    <row r="42" spans="1:9" ht="15.6">
      <c r="A42" s="52"/>
      <c r="B42" s="55" t="s">
        <v>25</v>
      </c>
      <c r="C42" s="104">
        <f>C40+C32</f>
        <v>5773.76867442814</v>
      </c>
      <c r="D42" s="59"/>
      <c r="E42" s="68">
        <f>D42-C42</f>
        <v>-5773.76867442814</v>
      </c>
      <c r="F42" s="69"/>
      <c r="G42" s="53"/>
      <c r="H42" s="53"/>
      <c r="I42" s="77"/>
    </row>
    <row r="43" spans="1:9" ht="15.6">
      <c r="A43" s="54"/>
      <c r="B43" s="54"/>
      <c r="C43" s="54"/>
      <c r="D43" s="77"/>
      <c r="E43" s="53"/>
      <c r="F43" s="74"/>
      <c r="G43" s="53"/>
      <c r="H43" s="53"/>
      <c r="I43" s="53"/>
    </row>
    <row r="44" spans="1:9" ht="15.6">
      <c r="A44" s="78" t="s">
        <v>26</v>
      </c>
      <c r="B44" s="54"/>
      <c r="C44" s="54"/>
      <c r="D44" s="53"/>
      <c r="E44" s="79"/>
      <c r="F44" s="53"/>
      <c r="G44" s="53"/>
      <c r="H44" s="53"/>
      <c r="I44" s="53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activeCell="B13" sqref="B13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151</v>
      </c>
      <c r="B4" s="4" t="s">
        <v>129</v>
      </c>
      <c r="C4" s="5">
        <v>0.2</v>
      </c>
      <c r="D4" s="5">
        <v>5103.9171675885</v>
      </c>
      <c r="E4" s="4">
        <v>0.4</v>
      </c>
      <c r="F4" s="3" t="s">
        <v>151</v>
      </c>
      <c r="G4" s="5">
        <v>328.33499139097</v>
      </c>
      <c r="H4" s="6" t="s">
        <v>152</v>
      </c>
    </row>
    <row r="5" spans="1:8" ht="39" customHeight="1">
      <c r="A5" s="3" t="s">
        <v>149</v>
      </c>
      <c r="B5" s="4" t="s">
        <v>129</v>
      </c>
      <c r="C5" s="5">
        <v>7.0000000000000007E-2</v>
      </c>
      <c r="D5" s="5">
        <v>818.22700652441995</v>
      </c>
      <c r="E5" s="4">
        <v>0.4</v>
      </c>
      <c r="F5" s="3" t="s">
        <v>149</v>
      </c>
      <c r="G5" s="5">
        <v>15.349938642398</v>
      </c>
      <c r="H5" s="6" t="s">
        <v>153</v>
      </c>
    </row>
    <row r="6" spans="1:8" ht="39" hidden="1" customHeight="1">
      <c r="A6" s="3" t="s">
        <v>148</v>
      </c>
      <c r="B6" s="4" t="s">
        <v>129</v>
      </c>
      <c r="C6" s="5">
        <v>9.5200000000000007E-3</v>
      </c>
      <c r="D6" s="5">
        <v>34488.969683926</v>
      </c>
      <c r="E6" s="4">
        <v>6</v>
      </c>
      <c r="F6" s="4"/>
      <c r="G6" s="5">
        <v>328.33499139098001</v>
      </c>
      <c r="H6" s="6"/>
    </row>
    <row r="7" spans="1:8" ht="39" hidden="1" customHeight="1">
      <c r="A7" s="3" t="s">
        <v>150</v>
      </c>
      <c r="B7" s="4" t="s">
        <v>129</v>
      </c>
      <c r="C7" s="5">
        <v>3.2199999999999999E-2</v>
      </c>
      <c r="D7" s="5">
        <v>1724.4134162502</v>
      </c>
      <c r="E7" s="4">
        <v>6</v>
      </c>
      <c r="F7" s="4"/>
      <c r="G7" s="5">
        <v>55.526112003256003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30" t="s">
        <v>32</v>
      </c>
      <c r="E19" s="30" t="s">
        <v>33</v>
      </c>
      <c r="F19" s="30" t="s">
        <v>34</v>
      </c>
      <c r="G19" s="30" t="s">
        <v>35</v>
      </c>
      <c r="H19" s="30" t="s">
        <v>36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>
      <c r="A21" s="41"/>
      <c r="B21" s="35"/>
      <c r="C21" s="42" t="s">
        <v>37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>
      <c r="A23" s="30"/>
      <c r="B23" s="35"/>
      <c r="C23" s="42" t="s">
        <v>38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>
      <c r="A24" s="30"/>
      <c r="B24" s="35"/>
      <c r="C24" s="46" t="s">
        <v>39</v>
      </c>
      <c r="D24" s="43"/>
      <c r="E24" s="43"/>
      <c r="F24" s="43"/>
      <c r="G24" s="43"/>
      <c r="H24" s="43"/>
    </row>
    <row r="25" spans="1:8" s="37" customFormat="1">
      <c r="A25" s="30">
        <v>1</v>
      </c>
      <c r="B25" s="30" t="s">
        <v>40</v>
      </c>
      <c r="C25" s="44" t="s">
        <v>41</v>
      </c>
      <c r="D25" s="43">
        <v>2756.1882352941002</v>
      </c>
      <c r="E25" s="43">
        <v>180.84705882353001</v>
      </c>
      <c r="F25" s="43">
        <v>0</v>
      </c>
      <c r="G25" s="43">
        <v>0</v>
      </c>
      <c r="H25" s="43">
        <v>2937.0352941176002</v>
      </c>
    </row>
    <row r="26" spans="1:8" ht="31.2">
      <c r="A26" s="30">
        <v>2</v>
      </c>
      <c r="B26" s="30" t="s">
        <v>42</v>
      </c>
      <c r="C26" s="44" t="s">
        <v>43</v>
      </c>
      <c r="D26" s="43">
        <v>651.69891061170995</v>
      </c>
      <c r="E26" s="43">
        <v>44.381595209476998</v>
      </c>
      <c r="F26" s="43">
        <v>0</v>
      </c>
      <c r="G26" s="43">
        <v>0</v>
      </c>
      <c r="H26" s="43">
        <v>696.08050582118994</v>
      </c>
    </row>
    <row r="27" spans="1:8">
      <c r="A27" s="30"/>
      <c r="B27" s="35"/>
      <c r="C27" s="35" t="s">
        <v>44</v>
      </c>
      <c r="D27" s="43">
        <v>3407.8871459058</v>
      </c>
      <c r="E27" s="43">
        <v>225.22865403301</v>
      </c>
      <c r="F27" s="43">
        <v>0</v>
      </c>
      <c r="G27" s="43">
        <v>0</v>
      </c>
      <c r="H27" s="43">
        <v>3633.1157999388001</v>
      </c>
    </row>
    <row r="28" spans="1:8">
      <c r="A28" s="30"/>
      <c r="B28" s="35"/>
      <c r="C28" s="46" t="s">
        <v>45</v>
      </c>
      <c r="D28" s="43"/>
      <c r="E28" s="43"/>
      <c r="F28" s="43"/>
      <c r="G28" s="43"/>
      <c r="H28" s="43"/>
    </row>
    <row r="29" spans="1:8" s="37" customFormat="1">
      <c r="A29" s="47"/>
      <c r="B29" s="47"/>
      <c r="C29" s="48"/>
      <c r="D29" s="43"/>
      <c r="E29" s="43"/>
      <c r="F29" s="43"/>
      <c r="G29" s="43"/>
      <c r="H29" s="43">
        <f>SUM(D29:G29)</f>
        <v>0</v>
      </c>
    </row>
    <row r="30" spans="1:8">
      <c r="A30" s="30"/>
      <c r="B30" s="35"/>
      <c r="C30" s="35" t="s">
        <v>46</v>
      </c>
      <c r="D30" s="43">
        <f>SUM(D29:D29)</f>
        <v>0</v>
      </c>
      <c r="E30" s="43">
        <f>SUM(E29:E29)</f>
        <v>0</v>
      </c>
      <c r="F30" s="43">
        <f>SUM(F29:F29)</f>
        <v>0</v>
      </c>
      <c r="G30" s="43">
        <f>SUM(G29:G29)</f>
        <v>0</v>
      </c>
      <c r="H30" s="43">
        <f>SUM(D30:G30)</f>
        <v>0</v>
      </c>
    </row>
    <row r="31" spans="1:8">
      <c r="A31" s="41"/>
      <c r="B31" s="35"/>
      <c r="C31" s="42" t="s">
        <v>47</v>
      </c>
      <c r="D31" s="43"/>
      <c r="E31" s="43"/>
      <c r="F31" s="43"/>
      <c r="G31" s="43"/>
      <c r="H31" s="43"/>
    </row>
    <row r="32" spans="1:8">
      <c r="A32" s="41"/>
      <c r="B32" s="30"/>
      <c r="C32" s="49"/>
      <c r="D32" s="43"/>
      <c r="E32" s="43"/>
      <c r="F32" s="43"/>
      <c r="G32" s="43"/>
      <c r="H32" s="43">
        <f>SUM(D32:G32)</f>
        <v>0</v>
      </c>
    </row>
    <row r="33" spans="1:8">
      <c r="A33" s="30"/>
      <c r="B33" s="35"/>
      <c r="C33" s="42" t="s">
        <v>48</v>
      </c>
      <c r="D33" s="43">
        <f>SUM(D32:D32)</f>
        <v>0</v>
      </c>
      <c r="E33" s="43">
        <f>SUM(E32:E32)</f>
        <v>0</v>
      </c>
      <c r="F33" s="43">
        <f>SUM(F32:F32)</f>
        <v>0</v>
      </c>
      <c r="G33" s="43">
        <f>SUM(G32:G32)</f>
        <v>0</v>
      </c>
      <c r="H33" s="43">
        <f>SUM(D33:G33)</f>
        <v>0</v>
      </c>
    </row>
    <row r="34" spans="1:8">
      <c r="A34" s="30"/>
      <c r="B34" s="35"/>
      <c r="C34" s="46" t="s">
        <v>49</v>
      </c>
      <c r="D34" s="43"/>
      <c r="E34" s="43"/>
      <c r="F34" s="43"/>
      <c r="G34" s="43"/>
      <c r="H34" s="43"/>
    </row>
    <row r="35" spans="1:8" s="37" customFormat="1">
      <c r="A35" s="47"/>
      <c r="B35" s="47"/>
      <c r="C35" s="48"/>
      <c r="D35" s="43"/>
      <c r="E35" s="43"/>
      <c r="F35" s="43"/>
      <c r="G35" s="43"/>
      <c r="H35" s="43">
        <f>SUM(D35:G35)</f>
        <v>0</v>
      </c>
    </row>
    <row r="36" spans="1:8">
      <c r="A36" s="30"/>
      <c r="B36" s="35"/>
      <c r="C36" s="35" t="s">
        <v>50</v>
      </c>
      <c r="D36" s="43">
        <f>SUM(D35:D35)</f>
        <v>0</v>
      </c>
      <c r="E36" s="43">
        <f>SUM(E35:E35)</f>
        <v>0</v>
      </c>
      <c r="F36" s="43">
        <f>SUM(F35:F35)</f>
        <v>0</v>
      </c>
      <c r="G36" s="43">
        <f>SUM(G35:G35)</f>
        <v>0</v>
      </c>
      <c r="H36" s="43">
        <f>SUM(D36:G36)</f>
        <v>0</v>
      </c>
    </row>
    <row r="37" spans="1:8" ht="31.5" customHeight="1">
      <c r="A37" s="30"/>
      <c r="B37" s="35"/>
      <c r="C37" s="46" t="s">
        <v>51</v>
      </c>
      <c r="D37" s="43"/>
      <c r="E37" s="43"/>
      <c r="F37" s="43"/>
      <c r="G37" s="43"/>
      <c r="H37" s="43"/>
    </row>
    <row r="38" spans="1:8" s="37" customFormat="1">
      <c r="A38" s="47"/>
      <c r="B38" s="47"/>
      <c r="C38" s="48"/>
      <c r="D38" s="43"/>
      <c r="E38" s="43"/>
      <c r="F38" s="43"/>
      <c r="G38" s="43"/>
      <c r="H38" s="43">
        <f>SUM(D38:G38)</f>
        <v>0</v>
      </c>
    </row>
    <row r="39" spans="1:8">
      <c r="A39" s="30"/>
      <c r="B39" s="35"/>
      <c r="C39" s="35" t="s">
        <v>52</v>
      </c>
      <c r="D39" s="43">
        <f>SUM(D38:D38)</f>
        <v>0</v>
      </c>
      <c r="E39" s="43">
        <f>SUM(E38:E38)</f>
        <v>0</v>
      </c>
      <c r="F39" s="43">
        <f>SUM(F38:F38)</f>
        <v>0</v>
      </c>
      <c r="G39" s="43">
        <f>SUM(G38:G38)</f>
        <v>0</v>
      </c>
      <c r="H39" s="43">
        <f>SUM(D39:G39)</f>
        <v>0</v>
      </c>
    </row>
    <row r="40" spans="1:8">
      <c r="A40" s="30"/>
      <c r="B40" s="35"/>
      <c r="C40" s="46" t="s">
        <v>53</v>
      </c>
      <c r="D40" s="43"/>
      <c r="E40" s="43"/>
      <c r="F40" s="43"/>
      <c r="G40" s="43"/>
      <c r="H40" s="43"/>
    </row>
    <row r="41" spans="1:8" s="37" customFormat="1">
      <c r="A41" s="47"/>
      <c r="B41" s="47"/>
      <c r="C41" s="48"/>
      <c r="D41" s="43"/>
      <c r="E41" s="43"/>
      <c r="F41" s="43"/>
      <c r="G41" s="43"/>
      <c r="H41" s="43">
        <f>SUM(D41:G41)</f>
        <v>0</v>
      </c>
    </row>
    <row r="42" spans="1:8">
      <c r="A42" s="30"/>
      <c r="B42" s="35"/>
      <c r="C42" s="35" t="s">
        <v>54</v>
      </c>
      <c r="D42" s="43">
        <f>SUM(D41:D41)</f>
        <v>0</v>
      </c>
      <c r="E42" s="43">
        <f>SUM(E41:E41)</f>
        <v>0</v>
      </c>
      <c r="F42" s="43">
        <f>SUM(F41:F41)</f>
        <v>0</v>
      </c>
      <c r="G42" s="43">
        <f>SUM(G41:G41)</f>
        <v>0</v>
      </c>
      <c r="H42" s="43">
        <f>SUM(D42:G42)</f>
        <v>0</v>
      </c>
    </row>
    <row r="43" spans="1:8">
      <c r="A43" s="30"/>
      <c r="B43" s="35"/>
      <c r="C43" s="35" t="s">
        <v>55</v>
      </c>
      <c r="D43" s="43">
        <v>3407.8871459058</v>
      </c>
      <c r="E43" s="43">
        <v>225.22865403301</v>
      </c>
      <c r="F43" s="43">
        <v>0</v>
      </c>
      <c r="G43" s="43">
        <v>0</v>
      </c>
      <c r="H43" s="43">
        <v>3633.1157999388001</v>
      </c>
    </row>
    <row r="44" spans="1:8">
      <c r="A44" s="30"/>
      <c r="B44" s="35"/>
      <c r="C44" s="46" t="s">
        <v>56</v>
      </c>
      <c r="D44" s="43"/>
      <c r="E44" s="43"/>
      <c r="F44" s="43"/>
      <c r="G44" s="43"/>
      <c r="H44" s="43"/>
    </row>
    <row r="45" spans="1:8" ht="31.2">
      <c r="A45" s="30">
        <v>3</v>
      </c>
      <c r="B45" s="30" t="s">
        <v>57</v>
      </c>
      <c r="C45" s="44" t="s">
        <v>58</v>
      </c>
      <c r="D45" s="43">
        <v>55.123764705882003</v>
      </c>
      <c r="E45" s="43">
        <v>3.6169411764706001</v>
      </c>
      <c r="F45" s="43">
        <v>0</v>
      </c>
      <c r="G45" s="43">
        <v>0</v>
      </c>
      <c r="H45" s="43">
        <v>58.740705882352998</v>
      </c>
    </row>
    <row r="46" spans="1:8" ht="31.2">
      <c r="A46" s="30">
        <v>4</v>
      </c>
      <c r="B46" s="30" t="s">
        <v>57</v>
      </c>
      <c r="C46" s="44" t="s">
        <v>59</v>
      </c>
      <c r="D46" s="43">
        <v>13.033978212234</v>
      </c>
      <c r="E46" s="43">
        <v>0.88763190418953997</v>
      </c>
      <c r="F46" s="43">
        <v>0</v>
      </c>
      <c r="G46" s="43">
        <v>0</v>
      </c>
      <c r="H46" s="43">
        <v>13.921610116424</v>
      </c>
    </row>
    <row r="47" spans="1:8">
      <c r="A47" s="30"/>
      <c r="B47" s="35"/>
      <c r="C47" s="35" t="s">
        <v>60</v>
      </c>
      <c r="D47" s="43">
        <v>68.157742918116995</v>
      </c>
      <c r="E47" s="43">
        <v>4.5045730806600996</v>
      </c>
      <c r="F47" s="43">
        <v>0</v>
      </c>
      <c r="G47" s="43">
        <v>0</v>
      </c>
      <c r="H47" s="43">
        <v>72.662315998777004</v>
      </c>
    </row>
    <row r="48" spans="1:8">
      <c r="A48" s="30"/>
      <c r="B48" s="35"/>
      <c r="C48" s="35" t="s">
        <v>61</v>
      </c>
      <c r="D48" s="43">
        <v>3476.0448888238998</v>
      </c>
      <c r="E48" s="43">
        <v>229.73322711367001</v>
      </c>
      <c r="F48" s="43">
        <v>0</v>
      </c>
      <c r="G48" s="43">
        <v>0</v>
      </c>
      <c r="H48" s="43">
        <v>3705.7781159376</v>
      </c>
    </row>
    <row r="49" spans="1:8">
      <c r="A49" s="30"/>
      <c r="B49" s="35"/>
      <c r="C49" s="35" t="s">
        <v>62</v>
      </c>
      <c r="D49" s="43"/>
      <c r="E49" s="43"/>
      <c r="F49" s="43"/>
      <c r="G49" s="43"/>
      <c r="H49" s="43"/>
    </row>
    <row r="50" spans="1:8">
      <c r="A50" s="30">
        <v>5</v>
      </c>
      <c r="B50" s="30" t="s">
        <v>63</v>
      </c>
      <c r="C50" s="50" t="s">
        <v>64</v>
      </c>
      <c r="D50" s="43">
        <v>0</v>
      </c>
      <c r="E50" s="43">
        <v>0</v>
      </c>
      <c r="F50" s="43">
        <v>0</v>
      </c>
      <c r="G50" s="43">
        <v>4.0867647058824002</v>
      </c>
      <c r="H50" s="43">
        <v>4.0867647058824002</v>
      </c>
    </row>
    <row r="51" spans="1:8" ht="31.2">
      <c r="A51" s="30">
        <v>6</v>
      </c>
      <c r="B51" s="30" t="s">
        <v>65</v>
      </c>
      <c r="C51" s="50" t="s">
        <v>66</v>
      </c>
      <c r="D51" s="43">
        <v>73.3752432</v>
      </c>
      <c r="E51" s="43">
        <v>4.8145103999999996</v>
      </c>
      <c r="F51" s="43">
        <v>0</v>
      </c>
      <c r="G51" s="43">
        <v>2.6867647058823998</v>
      </c>
      <c r="H51" s="43">
        <v>80.876518305882001</v>
      </c>
    </row>
    <row r="52" spans="1:8">
      <c r="A52" s="30">
        <v>7</v>
      </c>
      <c r="B52" s="30"/>
      <c r="C52" s="50" t="s">
        <v>67</v>
      </c>
      <c r="D52" s="43">
        <v>0</v>
      </c>
      <c r="E52" s="43">
        <v>0</v>
      </c>
      <c r="F52" s="43">
        <v>0</v>
      </c>
      <c r="G52" s="43">
        <v>84.118487963453006</v>
      </c>
      <c r="H52" s="43">
        <v>84.118487963453006</v>
      </c>
    </row>
    <row r="53" spans="1:8">
      <c r="A53" s="30">
        <v>8</v>
      </c>
      <c r="B53" s="30" t="s">
        <v>68</v>
      </c>
      <c r="C53" s="50" t="s">
        <v>69</v>
      </c>
      <c r="D53" s="43">
        <v>0</v>
      </c>
      <c r="E53" s="43">
        <v>0</v>
      </c>
      <c r="F53" s="43">
        <v>0</v>
      </c>
      <c r="G53" s="43">
        <v>2.1165589369646001</v>
      </c>
      <c r="H53" s="43">
        <v>2.1165589369646001</v>
      </c>
    </row>
    <row r="54" spans="1:8" ht="31.2">
      <c r="A54" s="30">
        <v>9</v>
      </c>
      <c r="B54" s="30" t="s">
        <v>65</v>
      </c>
      <c r="C54" s="50" t="s">
        <v>70</v>
      </c>
      <c r="D54" s="43">
        <v>17.349528398305001</v>
      </c>
      <c r="E54" s="43">
        <v>1.1815268276666999</v>
      </c>
      <c r="F54" s="43">
        <v>0</v>
      </c>
      <c r="G54" s="43">
        <v>0</v>
      </c>
      <c r="H54" s="43">
        <v>18.531055225972</v>
      </c>
    </row>
    <row r="55" spans="1:8">
      <c r="A55" s="30">
        <v>10</v>
      </c>
      <c r="B55" s="30" t="s">
        <v>71</v>
      </c>
      <c r="C55" s="50" t="s">
        <v>72</v>
      </c>
      <c r="D55" s="43">
        <v>0</v>
      </c>
      <c r="E55" s="43">
        <v>0</v>
      </c>
      <c r="F55" s="43">
        <v>0</v>
      </c>
      <c r="G55" s="43">
        <v>9.9379907812500008</v>
      </c>
      <c r="H55" s="43">
        <v>9.9379907812500008</v>
      </c>
    </row>
    <row r="56" spans="1:8">
      <c r="A56" s="30"/>
      <c r="B56" s="35"/>
      <c r="C56" s="35" t="s">
        <v>73</v>
      </c>
      <c r="D56" s="43">
        <v>90.724771598304997</v>
      </c>
      <c r="E56" s="43">
        <v>5.9960372276667</v>
      </c>
      <c r="F56" s="43">
        <v>0</v>
      </c>
      <c r="G56" s="43">
        <v>102.94656709343001</v>
      </c>
      <c r="H56" s="43">
        <v>199.6673759194</v>
      </c>
    </row>
    <row r="57" spans="1:8">
      <c r="A57" s="30"/>
      <c r="B57" s="35"/>
      <c r="C57" s="35" t="s">
        <v>74</v>
      </c>
      <c r="D57" s="43">
        <v>3566.7696604223001</v>
      </c>
      <c r="E57" s="43">
        <v>235.72926434133001</v>
      </c>
      <c r="F57" s="43">
        <v>0</v>
      </c>
      <c r="G57" s="43">
        <v>102.94656709343001</v>
      </c>
      <c r="H57" s="43">
        <v>3905.445491857</v>
      </c>
    </row>
    <row r="58" spans="1:8" ht="31.5" customHeight="1">
      <c r="A58" s="30"/>
      <c r="B58" s="35"/>
      <c r="C58" s="35" t="s">
        <v>75</v>
      </c>
      <c r="D58" s="43"/>
      <c r="E58" s="43"/>
      <c r="F58" s="43"/>
      <c r="G58" s="43"/>
      <c r="H58" s="43"/>
    </row>
    <row r="59" spans="1:8">
      <c r="A59" s="30"/>
      <c r="B59" s="30"/>
      <c r="C59" s="50"/>
      <c r="D59" s="43"/>
      <c r="E59" s="43"/>
      <c r="F59" s="43"/>
      <c r="G59" s="43"/>
      <c r="H59" s="43">
        <f>SUM(D59:G59)</f>
        <v>0</v>
      </c>
    </row>
    <row r="60" spans="1:8">
      <c r="A60" s="30"/>
      <c r="B60" s="35"/>
      <c r="C60" s="35" t="s">
        <v>76</v>
      </c>
      <c r="D60" s="43">
        <f>SUM(D59:D59)</f>
        <v>0</v>
      </c>
      <c r="E60" s="43">
        <f>SUM(E59:E59)</f>
        <v>0</v>
      </c>
      <c r="F60" s="43">
        <f>SUM(F59:F59)</f>
        <v>0</v>
      </c>
      <c r="G60" s="43">
        <f>SUM(G59:G59)</f>
        <v>0</v>
      </c>
      <c r="H60" s="43">
        <f>SUM(D60:G60)</f>
        <v>0</v>
      </c>
    </row>
    <row r="61" spans="1:8">
      <c r="A61" s="30"/>
      <c r="B61" s="35"/>
      <c r="C61" s="35" t="s">
        <v>77</v>
      </c>
      <c r="D61" s="43">
        <v>3566.7696604223001</v>
      </c>
      <c r="E61" s="43">
        <v>235.72926434133001</v>
      </c>
      <c r="F61" s="43">
        <v>0</v>
      </c>
      <c r="G61" s="43">
        <v>102.94656709343001</v>
      </c>
      <c r="H61" s="43">
        <v>3905.445491857</v>
      </c>
    </row>
    <row r="62" spans="1:8" ht="157.5" customHeight="1">
      <c r="A62" s="30"/>
      <c r="B62" s="35"/>
      <c r="C62" s="35" t="s">
        <v>78</v>
      </c>
      <c r="D62" s="43"/>
      <c r="E62" s="43"/>
      <c r="F62" s="43"/>
      <c r="G62" s="43"/>
      <c r="H62" s="43"/>
    </row>
    <row r="63" spans="1:8">
      <c r="A63" s="30">
        <v>11</v>
      </c>
      <c r="B63" s="30" t="s">
        <v>79</v>
      </c>
      <c r="C63" s="50" t="s">
        <v>80</v>
      </c>
      <c r="D63" s="43">
        <v>0</v>
      </c>
      <c r="E63" s="43">
        <v>0</v>
      </c>
      <c r="F63" s="43">
        <v>0</v>
      </c>
      <c r="G63" s="43">
        <v>276.02115269919</v>
      </c>
      <c r="H63" s="43">
        <v>276.02115269919</v>
      </c>
    </row>
    <row r="64" spans="1:8">
      <c r="A64" s="30">
        <v>12</v>
      </c>
      <c r="B64" s="30" t="s">
        <v>81</v>
      </c>
      <c r="C64" s="50" t="s">
        <v>80</v>
      </c>
      <c r="D64" s="43">
        <v>0</v>
      </c>
      <c r="E64" s="43">
        <v>0</v>
      </c>
      <c r="F64" s="43">
        <v>0</v>
      </c>
      <c r="G64" s="43">
        <v>40.122442534793997</v>
      </c>
      <c r="H64" s="43">
        <v>40.122442534793997</v>
      </c>
    </row>
    <row r="65" spans="1:8">
      <c r="A65" s="30"/>
      <c r="B65" s="35"/>
      <c r="C65" s="35" t="s">
        <v>82</v>
      </c>
      <c r="D65" s="43">
        <v>0</v>
      </c>
      <c r="E65" s="43">
        <v>0</v>
      </c>
      <c r="F65" s="43">
        <v>0</v>
      </c>
      <c r="G65" s="43">
        <v>316.14359523398002</v>
      </c>
      <c r="H65" s="43">
        <v>316.14359523398002</v>
      </c>
    </row>
    <row r="66" spans="1:8">
      <c r="A66" s="30"/>
      <c r="B66" s="35"/>
      <c r="C66" s="35" t="s">
        <v>83</v>
      </c>
      <c r="D66" s="43">
        <v>3566.7696604223001</v>
      </c>
      <c r="E66" s="43">
        <v>235.72926434133001</v>
      </c>
      <c r="F66" s="43">
        <v>0</v>
      </c>
      <c r="G66" s="43">
        <v>419.09016232741999</v>
      </c>
      <c r="H66" s="43">
        <v>4221.5890870909998</v>
      </c>
    </row>
    <row r="67" spans="1:8">
      <c r="A67" s="30"/>
      <c r="B67" s="35"/>
      <c r="C67" s="35" t="s">
        <v>84</v>
      </c>
      <c r="D67" s="43"/>
      <c r="E67" s="43"/>
      <c r="F67" s="43"/>
      <c r="G67" s="43"/>
      <c r="H67" s="43"/>
    </row>
    <row r="68" spans="1:8" ht="47.25" customHeight="1">
      <c r="A68" s="30">
        <v>13</v>
      </c>
      <c r="B68" s="30" t="s">
        <v>85</v>
      </c>
      <c r="C68" s="50" t="s">
        <v>86</v>
      </c>
      <c r="D68" s="43">
        <f>D66*3%</f>
        <v>107.003089812669</v>
      </c>
      <c r="E68" s="43">
        <f>E66*3%</f>
        <v>7.0718779302399</v>
      </c>
      <c r="F68" s="43">
        <f>F66*3%</f>
        <v>0</v>
      </c>
      <c r="G68" s="43">
        <f>G66*3%</f>
        <v>12.5727048698226</v>
      </c>
      <c r="H68" s="43">
        <f>SUM(D68:G68)</f>
        <v>126.64767261273199</v>
      </c>
    </row>
    <row r="69" spans="1:8">
      <c r="A69" s="30"/>
      <c r="B69" s="35"/>
      <c r="C69" s="35" t="s">
        <v>87</v>
      </c>
      <c r="D69" s="43">
        <f>D68</f>
        <v>107.003089812669</v>
      </c>
      <c r="E69" s="43">
        <f>E68</f>
        <v>7.0718779302399</v>
      </c>
      <c r="F69" s="43">
        <f>F68</f>
        <v>0</v>
      </c>
      <c r="G69" s="43">
        <f>G68</f>
        <v>12.5727048698226</v>
      </c>
      <c r="H69" s="43">
        <f>SUM(D69:G69)</f>
        <v>126.64767261273199</v>
      </c>
    </row>
    <row r="70" spans="1:8">
      <c r="A70" s="30"/>
      <c r="B70" s="35"/>
      <c r="C70" s="35" t="s">
        <v>88</v>
      </c>
      <c r="D70" s="43">
        <f>D69+D66</f>
        <v>3673.7727502349699</v>
      </c>
      <c r="E70" s="43">
        <f>E69+E66</f>
        <v>242.80114227157</v>
      </c>
      <c r="F70" s="43">
        <f>F69+F66</f>
        <v>0</v>
      </c>
      <c r="G70" s="43">
        <f>G69+G66</f>
        <v>431.66286719724297</v>
      </c>
      <c r="H70" s="43">
        <f>SUM(D70:G70)</f>
        <v>4348.2367597037801</v>
      </c>
    </row>
    <row r="71" spans="1:8">
      <c r="A71" s="30"/>
      <c r="B71" s="35"/>
      <c r="C71" s="35" t="s">
        <v>89</v>
      </c>
      <c r="D71" s="43"/>
      <c r="E71" s="43"/>
      <c r="F71" s="43"/>
      <c r="G71" s="43"/>
      <c r="H71" s="43"/>
    </row>
    <row r="72" spans="1:8">
      <c r="A72" s="30">
        <v>14</v>
      </c>
      <c r="B72" s="30" t="s">
        <v>90</v>
      </c>
      <c r="C72" s="50" t="s">
        <v>91</v>
      </c>
      <c r="D72" s="43">
        <f>D70*20%</f>
        <v>734.75455004699404</v>
      </c>
      <c r="E72" s="43">
        <f>E70*20%</f>
        <v>48.560228454314</v>
      </c>
      <c r="F72" s="43">
        <f>F70*20%</f>
        <v>0</v>
      </c>
      <c r="G72" s="43">
        <f>G70*20%</f>
        <v>86.332573439448495</v>
      </c>
      <c r="H72" s="43">
        <f>SUM(D72:G72)</f>
        <v>869.64735194075604</v>
      </c>
    </row>
    <row r="73" spans="1:8">
      <c r="A73" s="30"/>
      <c r="B73" s="35"/>
      <c r="C73" s="35" t="s">
        <v>92</v>
      </c>
      <c r="D73" s="43">
        <f>D72</f>
        <v>734.75455004699404</v>
      </c>
      <c r="E73" s="43">
        <f>E72</f>
        <v>48.560228454314</v>
      </c>
      <c r="F73" s="43">
        <f>F72</f>
        <v>0</v>
      </c>
      <c r="G73" s="43">
        <f>G72</f>
        <v>86.332573439448495</v>
      </c>
      <c r="H73" s="43">
        <f>SUM(D73:G73)</f>
        <v>869.64735194075604</v>
      </c>
    </row>
    <row r="74" spans="1:8">
      <c r="A74" s="30"/>
      <c r="B74" s="35"/>
      <c r="C74" s="35" t="s">
        <v>93</v>
      </c>
      <c r="D74" s="43">
        <f>D73+D70</f>
        <v>4408.5273002819604</v>
      </c>
      <c r="E74" s="43">
        <f>E73+E70</f>
        <v>291.361370725884</v>
      </c>
      <c r="F74" s="43">
        <f>F73+F70</f>
        <v>0</v>
      </c>
      <c r="G74" s="43">
        <f>G73+G70</f>
        <v>517.995440636691</v>
      </c>
      <c r="H74" s="43">
        <f>SUM(D74:G74)</f>
        <v>5217.8841116445401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100</v>
      </c>
      <c r="C13" s="33" t="s">
        <v>101</v>
      </c>
      <c r="D13" s="34">
        <v>2756.1882352941002</v>
      </c>
      <c r="E13" s="34">
        <v>180.84705882353001</v>
      </c>
      <c r="F13" s="34">
        <v>0</v>
      </c>
      <c r="G13" s="34">
        <v>0</v>
      </c>
      <c r="H13" s="34">
        <v>2937.0352941176002</v>
      </c>
      <c r="J13" s="20"/>
    </row>
    <row r="14" spans="1:14">
      <c r="A14" s="30"/>
      <c r="B14" s="35"/>
      <c r="C14" s="35" t="s">
        <v>102</v>
      </c>
      <c r="D14" s="34">
        <v>2756.1882352941002</v>
      </c>
      <c r="E14" s="34">
        <v>180.84705882353001</v>
      </c>
      <c r="F14" s="34">
        <v>0</v>
      </c>
      <c r="G14" s="34">
        <v>0</v>
      </c>
      <c r="H14" s="34">
        <v>2937.0352941176002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104</v>
      </c>
      <c r="C13" s="33" t="s">
        <v>105</v>
      </c>
      <c r="D13" s="34">
        <v>0</v>
      </c>
      <c r="E13" s="34">
        <v>0</v>
      </c>
      <c r="F13" s="34">
        <v>0</v>
      </c>
      <c r="G13" s="34">
        <v>4.0867647058824002</v>
      </c>
      <c r="H13" s="34">
        <v>4.0867647058824002</v>
      </c>
      <c r="J13" s="20"/>
    </row>
    <row r="14" spans="1:14">
      <c r="A14" s="30"/>
      <c r="B14" s="35"/>
      <c r="C14" s="35" t="s">
        <v>102</v>
      </c>
      <c r="D14" s="34">
        <v>0</v>
      </c>
      <c r="E14" s="34">
        <v>0</v>
      </c>
      <c r="F14" s="34">
        <v>0</v>
      </c>
      <c r="G14" s="34">
        <v>4.0867647058824002</v>
      </c>
      <c r="H14" s="34">
        <v>4.0867647058824002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108</v>
      </c>
      <c r="C13" s="33" t="s">
        <v>107</v>
      </c>
      <c r="D13" s="34">
        <v>0</v>
      </c>
      <c r="E13" s="34">
        <v>0</v>
      </c>
      <c r="F13" s="34">
        <v>0</v>
      </c>
      <c r="G13" s="34">
        <v>276.02115269919</v>
      </c>
      <c r="H13" s="34">
        <v>276.02115269919</v>
      </c>
      <c r="J13" s="20"/>
    </row>
    <row r="14" spans="1:14">
      <c r="A14" s="30"/>
      <c r="B14" s="35"/>
      <c r="C14" s="35" t="s">
        <v>102</v>
      </c>
      <c r="D14" s="34">
        <v>0</v>
      </c>
      <c r="E14" s="34">
        <v>0</v>
      </c>
      <c r="F14" s="34">
        <v>0</v>
      </c>
      <c r="G14" s="34">
        <v>276.02115269919</v>
      </c>
      <c r="H14" s="34">
        <v>276.02115269919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110</v>
      </c>
      <c r="C13" s="33" t="s">
        <v>111</v>
      </c>
      <c r="D13" s="34">
        <v>651.69891061170995</v>
      </c>
      <c r="E13" s="34">
        <v>44.381595209476998</v>
      </c>
      <c r="F13" s="34">
        <v>0</v>
      </c>
      <c r="G13" s="34">
        <v>0</v>
      </c>
      <c r="H13" s="34">
        <v>696.08050582118994</v>
      </c>
      <c r="J13" s="20"/>
    </row>
    <row r="14" spans="1:14">
      <c r="A14" s="30"/>
      <c r="B14" s="35"/>
      <c r="C14" s="35" t="s">
        <v>102</v>
      </c>
      <c r="D14" s="34">
        <v>651.69891061170995</v>
      </c>
      <c r="E14" s="34">
        <v>44.381595209476998</v>
      </c>
      <c r="F14" s="34">
        <v>0</v>
      </c>
      <c r="G14" s="34">
        <v>0</v>
      </c>
      <c r="H14" s="34">
        <v>696.08050582118994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110</v>
      </c>
      <c r="C13" s="33" t="s">
        <v>113</v>
      </c>
      <c r="D13" s="34">
        <v>0</v>
      </c>
      <c r="E13" s="34">
        <v>0</v>
      </c>
      <c r="F13" s="34">
        <v>0</v>
      </c>
      <c r="G13" s="34">
        <v>2.1165589369646001</v>
      </c>
      <c r="H13" s="34">
        <v>2.1165589369646001</v>
      </c>
      <c r="J13" s="20"/>
    </row>
    <row r="14" spans="1:14">
      <c r="A14" s="30"/>
      <c r="B14" s="35"/>
      <c r="C14" s="35" t="s">
        <v>102</v>
      </c>
      <c r="D14" s="34">
        <v>0</v>
      </c>
      <c r="E14" s="34">
        <v>0</v>
      </c>
      <c r="F14" s="34">
        <v>0</v>
      </c>
      <c r="G14" s="34">
        <v>2.1165589369646001</v>
      </c>
      <c r="H14" s="34">
        <v>2.1165589369646001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108</v>
      </c>
      <c r="C13" s="33" t="s">
        <v>80</v>
      </c>
      <c r="D13" s="34">
        <v>0</v>
      </c>
      <c r="E13" s="34">
        <v>0</v>
      </c>
      <c r="F13" s="34">
        <v>0</v>
      </c>
      <c r="G13" s="34">
        <v>40.122442534793997</v>
      </c>
      <c r="H13" s="34">
        <v>40.122442534793997</v>
      </c>
      <c r="J13" s="20"/>
    </row>
    <row r="14" spans="1:14">
      <c r="A14" s="30"/>
      <c r="B14" s="35"/>
      <c r="C14" s="35" t="s">
        <v>102</v>
      </c>
      <c r="D14" s="34">
        <v>0</v>
      </c>
      <c r="E14" s="34">
        <v>0</v>
      </c>
      <c r="F14" s="34">
        <v>0</v>
      </c>
      <c r="G14" s="34">
        <v>40.122442534793997</v>
      </c>
      <c r="H14" s="34">
        <v>40.122442534793997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0" zoomScaleNormal="70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98</v>
      </c>
      <c r="B3" s="95"/>
      <c r="C3" s="11"/>
      <c r="D3" s="12">
        <v>2937.0352941176002</v>
      </c>
      <c r="E3" s="13"/>
      <c r="F3" s="13"/>
      <c r="G3" s="13"/>
      <c r="H3" s="14"/>
    </row>
    <row r="4" spans="1:8">
      <c r="A4" s="100" t="s">
        <v>123</v>
      </c>
      <c r="B4" s="15" t="s">
        <v>124</v>
      </c>
      <c r="C4" s="11"/>
      <c r="D4" s="12">
        <v>2756.1882352941002</v>
      </c>
      <c r="E4" s="13"/>
      <c r="F4" s="13"/>
      <c r="G4" s="13"/>
      <c r="H4" s="14"/>
    </row>
    <row r="5" spans="1:8">
      <c r="A5" s="100"/>
      <c r="B5" s="15" t="s">
        <v>125</v>
      </c>
      <c r="C5" s="10"/>
      <c r="D5" s="12">
        <v>180.84705882353001</v>
      </c>
      <c r="E5" s="13"/>
      <c r="F5" s="13"/>
      <c r="G5" s="13"/>
      <c r="H5" s="16"/>
    </row>
    <row r="6" spans="1:8">
      <c r="A6" s="101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6" t="s">
        <v>101</v>
      </c>
      <c r="B8" s="97"/>
      <c r="C8" s="100" t="s">
        <v>128</v>
      </c>
      <c r="D8" s="17">
        <v>2937.0352941176002</v>
      </c>
      <c r="E8" s="13">
        <v>7.0000000000000007E-2</v>
      </c>
      <c r="F8" s="13" t="s">
        <v>129</v>
      </c>
      <c r="G8" s="17">
        <v>41957.647058823997</v>
      </c>
      <c r="H8" s="16"/>
    </row>
    <row r="9" spans="1:8">
      <c r="A9" s="102">
        <v>1</v>
      </c>
      <c r="B9" s="15" t="s">
        <v>124</v>
      </c>
      <c r="C9" s="100"/>
      <c r="D9" s="17">
        <v>2756.1882352941002</v>
      </c>
      <c r="E9" s="13"/>
      <c r="F9" s="13"/>
      <c r="G9" s="13"/>
      <c r="H9" s="101" t="s">
        <v>130</v>
      </c>
    </row>
    <row r="10" spans="1:8">
      <c r="A10" s="100"/>
      <c r="B10" s="15" t="s">
        <v>125</v>
      </c>
      <c r="C10" s="100"/>
      <c r="D10" s="17">
        <v>180.84705882353001</v>
      </c>
      <c r="E10" s="13"/>
      <c r="F10" s="13"/>
      <c r="G10" s="13"/>
      <c r="H10" s="101"/>
    </row>
    <row r="11" spans="1:8">
      <c r="A11" s="100"/>
      <c r="B11" s="15" t="s">
        <v>126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127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69</v>
      </c>
      <c r="B13" s="95"/>
      <c r="C13" s="10"/>
      <c r="D13" s="12">
        <v>6.2033236428469998</v>
      </c>
      <c r="E13" s="13"/>
      <c r="F13" s="13"/>
      <c r="G13" s="13"/>
      <c r="H13" s="16"/>
    </row>
    <row r="14" spans="1:8">
      <c r="A14" s="100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127</v>
      </c>
      <c r="C17" s="10"/>
      <c r="D17" s="12">
        <v>4.0867647058824002</v>
      </c>
      <c r="E17" s="13"/>
      <c r="F17" s="13"/>
      <c r="G17" s="13"/>
      <c r="H17" s="16"/>
    </row>
    <row r="18" spans="1:8">
      <c r="A18" s="96" t="s">
        <v>105</v>
      </c>
      <c r="B18" s="97"/>
      <c r="C18" s="100" t="s">
        <v>128</v>
      </c>
      <c r="D18" s="17">
        <v>4.0867647058824002</v>
      </c>
      <c r="E18" s="13">
        <v>7.0000000000000007E-2</v>
      </c>
      <c r="F18" s="13" t="s">
        <v>129</v>
      </c>
      <c r="G18" s="17">
        <v>58.382352941176002</v>
      </c>
      <c r="H18" s="16"/>
    </row>
    <row r="19" spans="1:8">
      <c r="A19" s="102">
        <v>1</v>
      </c>
      <c r="B19" s="15" t="s">
        <v>124</v>
      </c>
      <c r="C19" s="100"/>
      <c r="D19" s="17">
        <v>0</v>
      </c>
      <c r="E19" s="13"/>
      <c r="F19" s="13"/>
      <c r="G19" s="13"/>
      <c r="H19" s="101" t="s">
        <v>130</v>
      </c>
    </row>
    <row r="20" spans="1:8">
      <c r="A20" s="100"/>
      <c r="B20" s="15" t="s">
        <v>125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126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127</v>
      </c>
      <c r="C22" s="100"/>
      <c r="D22" s="17">
        <v>4.0867647058824002</v>
      </c>
      <c r="E22" s="13"/>
      <c r="F22" s="13"/>
      <c r="G22" s="13"/>
      <c r="H22" s="101"/>
    </row>
    <row r="23" spans="1:8">
      <c r="A23" s="100" t="s">
        <v>132</v>
      </c>
      <c r="B23" s="15" t="s">
        <v>124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125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126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127</v>
      </c>
      <c r="C26" s="10"/>
      <c r="D26" s="12">
        <v>6.2033236428469998</v>
      </c>
      <c r="E26" s="13"/>
      <c r="F26" s="13"/>
      <c r="G26" s="13"/>
      <c r="H26" s="16"/>
    </row>
    <row r="27" spans="1:8">
      <c r="A27" s="96" t="s">
        <v>113</v>
      </c>
      <c r="B27" s="97"/>
      <c r="C27" s="100" t="s">
        <v>133</v>
      </c>
      <c r="D27" s="17">
        <v>2.1165589369646001</v>
      </c>
      <c r="E27" s="13">
        <v>7.0000000000000007E-2</v>
      </c>
      <c r="F27" s="13" t="s">
        <v>129</v>
      </c>
      <c r="G27" s="17">
        <v>30.236556242351998</v>
      </c>
      <c r="H27" s="16"/>
    </row>
    <row r="28" spans="1:8">
      <c r="A28" s="102">
        <v>1</v>
      </c>
      <c r="B28" s="15" t="s">
        <v>124</v>
      </c>
      <c r="C28" s="100"/>
      <c r="D28" s="17">
        <v>0</v>
      </c>
      <c r="E28" s="13"/>
      <c r="F28" s="13"/>
      <c r="G28" s="13"/>
      <c r="H28" s="101" t="s">
        <v>43</v>
      </c>
    </row>
    <row r="29" spans="1:8">
      <c r="A29" s="100"/>
      <c r="B29" s="15" t="s">
        <v>125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126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127</v>
      </c>
      <c r="C31" s="100"/>
      <c r="D31" s="17">
        <v>2.1165589369646001</v>
      </c>
      <c r="E31" s="13"/>
      <c r="F31" s="13"/>
      <c r="G31" s="13"/>
      <c r="H31" s="101"/>
    </row>
    <row r="32" spans="1:8" ht="24.6">
      <c r="A32" s="98" t="s">
        <v>107</v>
      </c>
      <c r="B32" s="95"/>
      <c r="C32" s="10"/>
      <c r="D32" s="12">
        <v>276.02115269919</v>
      </c>
      <c r="E32" s="13"/>
      <c r="F32" s="13"/>
      <c r="G32" s="13"/>
      <c r="H32" s="16"/>
    </row>
    <row r="33" spans="1:8">
      <c r="A33" s="100" t="s">
        <v>134</v>
      </c>
      <c r="B33" s="15" t="s">
        <v>124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125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126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127</v>
      </c>
      <c r="C36" s="10"/>
      <c r="D36" s="12">
        <v>276.02115269919</v>
      </c>
      <c r="E36" s="13"/>
      <c r="F36" s="13"/>
      <c r="G36" s="13"/>
      <c r="H36" s="16"/>
    </row>
    <row r="37" spans="1:8">
      <c r="A37" s="96" t="s">
        <v>107</v>
      </c>
      <c r="B37" s="97"/>
      <c r="C37" s="100" t="s">
        <v>128</v>
      </c>
      <c r="D37" s="17">
        <v>276.02115269919</v>
      </c>
      <c r="E37" s="13">
        <v>7.0000000000000007E-2</v>
      </c>
      <c r="F37" s="13" t="s">
        <v>129</v>
      </c>
      <c r="G37" s="17">
        <v>3943.1593242741001</v>
      </c>
      <c r="H37" s="16"/>
    </row>
    <row r="38" spans="1:8">
      <c r="A38" s="102">
        <v>1</v>
      </c>
      <c r="B38" s="15" t="s">
        <v>124</v>
      </c>
      <c r="C38" s="100"/>
      <c r="D38" s="17">
        <v>0</v>
      </c>
      <c r="E38" s="13"/>
      <c r="F38" s="13"/>
      <c r="G38" s="13"/>
      <c r="H38" s="101" t="s">
        <v>130</v>
      </c>
    </row>
    <row r="39" spans="1:8">
      <c r="A39" s="100"/>
      <c r="B39" s="15" t="s">
        <v>125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126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127</v>
      </c>
      <c r="C41" s="100"/>
      <c r="D41" s="17">
        <v>276.02115269919</v>
      </c>
      <c r="E41" s="13"/>
      <c r="F41" s="13"/>
      <c r="G41" s="13"/>
      <c r="H41" s="101"/>
    </row>
    <row r="42" spans="1:8" ht="24.6">
      <c r="A42" s="98" t="s">
        <v>43</v>
      </c>
      <c r="B42" s="95"/>
      <c r="C42" s="10"/>
      <c r="D42" s="12">
        <v>696.08050582118994</v>
      </c>
      <c r="E42" s="13"/>
      <c r="F42" s="13"/>
      <c r="G42" s="13"/>
      <c r="H42" s="16"/>
    </row>
    <row r="43" spans="1:8">
      <c r="A43" s="100" t="s">
        <v>135</v>
      </c>
      <c r="B43" s="15" t="s">
        <v>124</v>
      </c>
      <c r="C43" s="10"/>
      <c r="D43" s="12">
        <v>651.69891061170995</v>
      </c>
      <c r="E43" s="13"/>
      <c r="F43" s="13"/>
      <c r="G43" s="13"/>
      <c r="H43" s="16"/>
    </row>
    <row r="44" spans="1:8">
      <c r="A44" s="100"/>
      <c r="B44" s="15" t="s">
        <v>125</v>
      </c>
      <c r="C44" s="10"/>
      <c r="D44" s="12">
        <v>44.381595209476998</v>
      </c>
      <c r="E44" s="13"/>
      <c r="F44" s="13"/>
      <c r="G44" s="13"/>
      <c r="H44" s="16"/>
    </row>
    <row r="45" spans="1:8">
      <c r="A45" s="100"/>
      <c r="B45" s="15" t="s">
        <v>126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127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111</v>
      </c>
      <c r="B47" s="97"/>
      <c r="C47" s="100" t="s">
        <v>133</v>
      </c>
      <c r="D47" s="17">
        <v>696.08050582118994</v>
      </c>
      <c r="E47" s="13">
        <v>7.0000000000000007E-2</v>
      </c>
      <c r="F47" s="13" t="s">
        <v>129</v>
      </c>
      <c r="G47" s="17">
        <v>9944.007226017</v>
      </c>
      <c r="H47" s="16"/>
    </row>
    <row r="48" spans="1:8">
      <c r="A48" s="102">
        <v>1</v>
      </c>
      <c r="B48" s="15" t="s">
        <v>124</v>
      </c>
      <c r="C48" s="100"/>
      <c r="D48" s="17">
        <v>651.69891061170995</v>
      </c>
      <c r="E48" s="13"/>
      <c r="F48" s="13"/>
      <c r="G48" s="13"/>
      <c r="H48" s="101" t="s">
        <v>43</v>
      </c>
    </row>
    <row r="49" spans="1:8">
      <c r="A49" s="100"/>
      <c r="B49" s="15" t="s">
        <v>125</v>
      </c>
      <c r="C49" s="100"/>
      <c r="D49" s="17">
        <v>44.381595209476998</v>
      </c>
      <c r="E49" s="13"/>
      <c r="F49" s="13"/>
      <c r="G49" s="13"/>
      <c r="H49" s="101"/>
    </row>
    <row r="50" spans="1:8">
      <c r="A50" s="100"/>
      <c r="B50" s="15" t="s">
        <v>126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127</v>
      </c>
      <c r="C51" s="100"/>
      <c r="D51" s="17">
        <v>0</v>
      </c>
      <c r="E51" s="13"/>
      <c r="F51" s="13"/>
      <c r="G51" s="13"/>
      <c r="H51" s="101"/>
    </row>
    <row r="52" spans="1:8" ht="24.6">
      <c r="A52" s="98" t="s">
        <v>80</v>
      </c>
      <c r="B52" s="95"/>
      <c r="C52" s="10"/>
      <c r="D52" s="12">
        <v>40.122442534793997</v>
      </c>
      <c r="E52" s="13"/>
      <c r="F52" s="13"/>
      <c r="G52" s="13"/>
      <c r="H52" s="16"/>
    </row>
    <row r="53" spans="1:8">
      <c r="A53" s="100" t="s">
        <v>136</v>
      </c>
      <c r="B53" s="15" t="s">
        <v>124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125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126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127</v>
      </c>
      <c r="C56" s="10"/>
      <c r="D56" s="12">
        <v>40.122442534793997</v>
      </c>
      <c r="E56" s="13"/>
      <c r="F56" s="13"/>
      <c r="G56" s="13"/>
      <c r="H56" s="16"/>
    </row>
    <row r="57" spans="1:8">
      <c r="A57" s="96" t="s">
        <v>80</v>
      </c>
      <c r="B57" s="97"/>
      <c r="C57" s="100" t="s">
        <v>133</v>
      </c>
      <c r="D57" s="17">
        <v>40.122442534793997</v>
      </c>
      <c r="E57" s="13">
        <v>7.0000000000000007E-2</v>
      </c>
      <c r="F57" s="13" t="s">
        <v>129</v>
      </c>
      <c r="G57" s="17">
        <v>573.17775049705995</v>
      </c>
      <c r="H57" s="16"/>
    </row>
    <row r="58" spans="1:8">
      <c r="A58" s="102">
        <v>1</v>
      </c>
      <c r="B58" s="15" t="s">
        <v>124</v>
      </c>
      <c r="C58" s="100"/>
      <c r="D58" s="17">
        <v>0</v>
      </c>
      <c r="E58" s="13"/>
      <c r="F58" s="13"/>
      <c r="G58" s="13"/>
      <c r="H58" s="101" t="s">
        <v>43</v>
      </c>
    </row>
    <row r="59" spans="1:8">
      <c r="A59" s="100"/>
      <c r="B59" s="15" t="s">
        <v>125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126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127</v>
      </c>
      <c r="C61" s="100"/>
      <c r="D61" s="17">
        <v>40.122442534793997</v>
      </c>
      <c r="E61" s="13"/>
      <c r="F61" s="13"/>
      <c r="G61" s="13"/>
      <c r="H61" s="101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9" t="s">
        <v>137</v>
      </c>
      <c r="B64" s="99"/>
      <c r="C64" s="99"/>
      <c r="D64" s="99"/>
      <c r="E64" s="99"/>
      <c r="F64" s="99"/>
      <c r="G64" s="99"/>
      <c r="H64" s="99"/>
    </row>
    <row r="65" spans="1:8">
      <c r="A65" s="99" t="s">
        <v>138</v>
      </c>
      <c r="B65" s="99"/>
      <c r="C65" s="99"/>
      <c r="D65" s="99"/>
      <c r="E65" s="99"/>
      <c r="F65" s="99"/>
      <c r="G65" s="99"/>
      <c r="H65" s="99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335D1B5E05FD4F14BEFDEACEFE675C91_12</vt:lpwstr>
  </property>
  <property fmtid="{D5CDD505-2E9C-101B-9397-08002B2CF9AE}" pid="3" name="KSOProductBuildVer">
    <vt:lpwstr>1049-12.2.0.23131</vt:lpwstr>
  </property>
</Properties>
</file>